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<sst xmlns="http://schemas.openxmlformats.org/spreadsheetml/2006/main" count="2000" uniqueCount="697">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</sst>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44196</v>
      </c>
    </row>
    <row r="2" spans="1:27" ht="15.75">
      <c r="A2" s="464" t="s">
        <v>680</v>
      </c>
      <c r="B2" s="459"/>
      <c r="Z2" s="476">
        <v>2</v>
      </c>
      <c r="AA2" s="477">
        <f>IF(ISBLANK(_pdeReportingDate),"",_pdeReportingDate)</f>
        <v>44223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Марин Петров Маринов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43831</v>
      </c>
    </row>
    <row r="10" spans="1:2" ht="15.75">
      <c r="A10" s="7" t="s">
        <v>2</v>
      </c>
      <c r="B10" s="355">
        <v>44196</v>
      </c>
    </row>
    <row r="11" spans="1:2" ht="15.75">
      <c r="A11" s="7" t="s">
        <v>668</v>
      </c>
      <c r="B11" s="355">
        <v>44223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 t="s">
        <v>688</v>
      </c>
    </row>
    <row r="23" spans="1:2" ht="15.75">
      <c r="A23" s="10" t="s">
        <v>7</v>
      </c>
      <c r="B23" s="466" t="s">
        <v>694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68"/>
    </row>
    <row r="26" spans="1:2" ht="15.75">
      <c r="A26" s="10" t="s">
        <v>661</v>
      </c>
      <c r="B26" s="356" t="s">
        <v>692</v>
      </c>
    </row>
    <row r="27" spans="1:2" ht="15.75">
      <c r="A27" s="10" t="s">
        <v>662</v>
      </c>
      <c r="B27" s="356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E85" sqref="E8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>
        <v>2503</v>
      </c>
      <c r="D12" s="138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22677</v>
      </c>
      <c r="D13" s="138">
        <v>10983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20682</v>
      </c>
      <c r="D14" s="138">
        <v>20248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2667</v>
      </c>
      <c r="D15" s="138">
        <v>2340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613</v>
      </c>
      <c r="D16" s="138">
        <v>392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231</v>
      </c>
      <c r="D17" s="138">
        <v>148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181</v>
      </c>
      <c r="D18" s="138">
        <v>1883</v>
      </c>
      <c r="E18" s="270" t="s">
        <v>47</v>
      </c>
      <c r="F18" s="269" t="s">
        <v>48</v>
      </c>
      <c r="G18" s="386">
        <f>G12+G15+G16+G17</f>
        <v>39433</v>
      </c>
      <c r="H18" s="387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49554</v>
      </c>
      <c r="D20" s="375">
        <f>SUM(D12:D19)</f>
        <v>37726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>
        <v>11051</v>
      </c>
      <c r="H21" s="137">
        <v>11056</v>
      </c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4064</v>
      </c>
      <c r="H22" s="391">
        <f>SUM(H23:H25)</f>
        <v>4064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41</v>
      </c>
      <c r="D24" s="137">
        <v>48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63</v>
      </c>
      <c r="D25" s="137">
        <v>103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17624</v>
      </c>
      <c r="H26" s="375">
        <f>H20+H21+H22</f>
        <v>17629</v>
      </c>
      <c r="M26" s="85"/>
    </row>
    <row r="27" spans="1:8" ht="15.75">
      <c r="A27" s="76" t="s">
        <v>79</v>
      </c>
      <c r="B27" s="78" t="s">
        <v>80</v>
      </c>
      <c r="C27" s="138">
        <v>8</v>
      </c>
      <c r="D27" s="137">
        <v>10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112</v>
      </c>
      <c r="D28" s="375">
        <f>SUM(D24:D27)</f>
        <v>161</v>
      </c>
      <c r="E28" s="143" t="s">
        <v>84</v>
      </c>
      <c r="F28" s="80" t="s">
        <v>85</v>
      </c>
      <c r="G28" s="372">
        <f>SUM(G29:G31)</f>
        <v>10468</v>
      </c>
      <c r="H28" s="373">
        <f>SUM(H29:H31)</f>
        <v>8960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10468</v>
      </c>
      <c r="H29" s="137">
        <v>8960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14321</v>
      </c>
      <c r="H32" s="137">
        <v>12763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24789</v>
      </c>
      <c r="H34" s="375">
        <f>H28+H32+H33</f>
        <v>21723</v>
      </c>
    </row>
    <row r="35" spans="1:8" ht="15.75">
      <c r="A35" s="76" t="s">
        <v>106</v>
      </c>
      <c r="B35" s="81" t="s">
        <v>107</v>
      </c>
      <c r="C35" s="372">
        <f>SUM(C36:C39)</f>
        <v>400</v>
      </c>
      <c r="D35" s="373">
        <f>SUM(D36:D39)</f>
        <v>400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81846</v>
      </c>
      <c r="H37" s="377">
        <f>H26+H18+H34</f>
        <v>78785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400</v>
      </c>
      <c r="D46" s="375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>
        <v>109</v>
      </c>
      <c r="H47" s="137">
        <v>44</v>
      </c>
    </row>
    <row r="48" spans="1:13" ht="15.75">
      <c r="A48" s="76" t="s">
        <v>144</v>
      </c>
      <c r="B48" s="78" t="s">
        <v>145</v>
      </c>
      <c r="C48" s="138">
        <v>3931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109</v>
      </c>
      <c r="H50" s="373">
        <f>SUM(H44:H49)</f>
        <v>44</v>
      </c>
    </row>
    <row r="51" spans="1:8" ht="15.75">
      <c r="A51" s="76" t="s">
        <v>79</v>
      </c>
      <c r="B51" s="78" t="s">
        <v>155</v>
      </c>
      <c r="C51" s="138">
        <v>656</v>
      </c>
      <c r="D51" s="137">
        <v>10059</v>
      </c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4587</v>
      </c>
      <c r="D52" s="375">
        <f>SUM(D48:D51)</f>
        <v>14088</v>
      </c>
      <c r="E52" s="142" t="s">
        <v>158</v>
      </c>
      <c r="F52" s="82" t="s">
        <v>159</v>
      </c>
      <c r="G52" s="138">
        <v>1435</v>
      </c>
      <c r="H52" s="137">
        <v>323</v>
      </c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256</v>
      </c>
      <c r="H54" s="137">
        <v>256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54653</v>
      </c>
      <c r="D56" s="379">
        <f>D20+D21+D22+D28+D33+D46+D52+D54+D55</f>
        <v>52375</v>
      </c>
      <c r="E56" s="87" t="s">
        <v>557</v>
      </c>
      <c r="F56" s="86" t="s">
        <v>172</v>
      </c>
      <c r="G56" s="376">
        <f>G50+G52+G53+G54+G55</f>
        <v>1800</v>
      </c>
      <c r="H56" s="377">
        <f>H50+H52+H53+H54+H55</f>
        <v>623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>
        <v>7141</v>
      </c>
      <c r="D59" s="138">
        <v>7536</v>
      </c>
      <c r="E59" s="142" t="s">
        <v>180</v>
      </c>
      <c r="F59" s="275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405</v>
      </c>
      <c r="D60" s="138">
        <v>280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2">
        <f>SUM(G62:G68)</f>
        <v>15725</v>
      </c>
      <c r="H61" s="373">
        <f>SUM(H62:H68)</f>
        <v>12698</v>
      </c>
    </row>
    <row r="62" spans="1:13" ht="15.75">
      <c r="A62" s="76" t="s">
        <v>186</v>
      </c>
      <c r="B62" s="81" t="s">
        <v>187</v>
      </c>
      <c r="C62" s="138">
        <v>5190</v>
      </c>
      <c r="D62" s="138">
        <v>4750</v>
      </c>
      <c r="E62" s="141" t="s">
        <v>192</v>
      </c>
      <c r="F62" s="80" t="s">
        <v>193</v>
      </c>
      <c r="G62" s="138">
        <v>474</v>
      </c>
      <c r="H62" s="138">
        <v>312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64</v>
      </c>
      <c r="H63" s="138">
        <v>62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10504</v>
      </c>
      <c r="H64" s="138">
        <v>8405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12736</v>
      </c>
      <c r="D65" s="375">
        <f>SUM(D59:D64)</f>
        <v>12566</v>
      </c>
      <c r="E65" s="76" t="s">
        <v>201</v>
      </c>
      <c r="F65" s="80" t="s">
        <v>202</v>
      </c>
      <c r="G65" s="138">
        <v>403</v>
      </c>
      <c r="H65" s="138">
        <v>89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3167</v>
      </c>
      <c r="H66" s="138">
        <v>2872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618</v>
      </c>
      <c r="H67" s="138">
        <v>581</v>
      </c>
    </row>
    <row r="68" spans="1:8" ht="15.75">
      <c r="A68" s="76" t="s">
        <v>206</v>
      </c>
      <c r="B68" s="78" t="s">
        <v>207</v>
      </c>
      <c r="C68" s="138">
        <v>1202</v>
      </c>
      <c r="D68" s="138">
        <v>1814</v>
      </c>
      <c r="E68" s="76" t="s">
        <v>212</v>
      </c>
      <c r="F68" s="80" t="s">
        <v>213</v>
      </c>
      <c r="G68" s="138">
        <v>495</v>
      </c>
      <c r="H68" s="138">
        <v>377</v>
      </c>
    </row>
    <row r="69" spans="1:8" ht="15.75">
      <c r="A69" s="76" t="s">
        <v>210</v>
      </c>
      <c r="B69" s="78" t="s">
        <v>211</v>
      </c>
      <c r="C69" s="138">
        <v>12084</v>
      </c>
      <c r="D69" s="138">
        <v>11453</v>
      </c>
      <c r="E69" s="142" t="s">
        <v>79</v>
      </c>
      <c r="F69" s="80" t="s">
        <v>216</v>
      </c>
      <c r="G69" s="138">
        <v>106</v>
      </c>
      <c r="H69" s="138">
        <v>129</v>
      </c>
    </row>
    <row r="70" spans="1:8" ht="15.75">
      <c r="A70" s="76" t="s">
        <v>214</v>
      </c>
      <c r="B70" s="78" t="s">
        <v>215</v>
      </c>
      <c r="C70" s="138">
        <v>93</v>
      </c>
      <c r="D70" s="138">
        <v>45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15831</v>
      </c>
      <c r="H71" s="375">
        <f>H59+H60+H61+H69+H70</f>
        <v>12827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674</v>
      </c>
      <c r="D73" s="138">
        <v>611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3</v>
      </c>
      <c r="D75" s="138">
        <v>72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14056</v>
      </c>
      <c r="D76" s="375">
        <f>SUM(D68:D75)</f>
        <v>13995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15831</v>
      </c>
      <c r="H79" s="377">
        <f>H71+H73+H75+H77</f>
        <v>12827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>
        <v>1</v>
      </c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1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20</v>
      </c>
      <c r="D88" s="138">
        <v>24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17867</v>
      </c>
      <c r="D89" s="138">
        <v>13174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17887</v>
      </c>
      <c r="D92" s="375">
        <f>SUM(D88:D91)</f>
        <v>13198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144</v>
      </c>
      <c r="D93" s="268">
        <v>101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44824</v>
      </c>
      <c r="D94" s="379">
        <f>D65+D76+D85+D92+D93</f>
        <v>39860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99477</v>
      </c>
      <c r="D95" s="381">
        <f>D94+D56</f>
        <v>92235</v>
      </c>
      <c r="E95" s="169" t="s">
        <v>635</v>
      </c>
      <c r="F95" s="278" t="s">
        <v>268</v>
      </c>
      <c r="G95" s="380">
        <f>G37+G40+G56+G79</f>
        <v>99477</v>
      </c>
      <c r="H95" s="381">
        <f>H37+H40+H56+H79</f>
        <v>92235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1" t="s">
        <v>668</v>
      </c>
      <c r="B98" s="479">
        <f>pdeReportingDate</f>
        <v>44223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Марин Петров Маринов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3" sqref="C13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46370</v>
      </c>
      <c r="D12" s="254">
        <v>48363</v>
      </c>
      <c r="E12" s="135" t="s">
        <v>277</v>
      </c>
      <c r="F12" s="180" t="s">
        <v>278</v>
      </c>
      <c r="G12" s="254">
        <v>101078</v>
      </c>
      <c r="H12" s="254">
        <v>107611</v>
      </c>
    </row>
    <row r="13" spans="1:8" ht="15.75">
      <c r="A13" s="135" t="s">
        <v>279</v>
      </c>
      <c r="B13" s="131" t="s">
        <v>280</v>
      </c>
      <c r="C13" s="254">
        <v>7070</v>
      </c>
      <c r="D13" s="254">
        <v>7494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8186</v>
      </c>
      <c r="D14" s="254">
        <v>7608</v>
      </c>
      <c r="E14" s="185" t="s">
        <v>285</v>
      </c>
      <c r="F14" s="180" t="s">
        <v>286</v>
      </c>
      <c r="G14" s="254">
        <v>734</v>
      </c>
      <c r="H14" s="254">
        <v>665</v>
      </c>
    </row>
    <row r="15" spans="1:8" ht="15.75">
      <c r="A15" s="135" t="s">
        <v>287</v>
      </c>
      <c r="B15" s="131" t="s">
        <v>288</v>
      </c>
      <c r="C15" s="254">
        <v>25203</v>
      </c>
      <c r="D15" s="254">
        <v>24609</v>
      </c>
      <c r="E15" s="185" t="s">
        <v>79</v>
      </c>
      <c r="F15" s="180" t="s">
        <v>289</v>
      </c>
      <c r="G15" s="254">
        <v>673</v>
      </c>
      <c r="H15" s="254">
        <v>680</v>
      </c>
    </row>
    <row r="16" spans="1:8" ht="15.75">
      <c r="A16" s="135" t="s">
        <v>290</v>
      </c>
      <c r="B16" s="131" t="s">
        <v>291</v>
      </c>
      <c r="C16" s="254">
        <v>5062</v>
      </c>
      <c r="D16" s="254">
        <v>5009</v>
      </c>
      <c r="E16" s="176" t="s">
        <v>52</v>
      </c>
      <c r="F16" s="204" t="s">
        <v>292</v>
      </c>
      <c r="G16" s="405">
        <f>SUM(G12:G15)</f>
        <v>102485</v>
      </c>
      <c r="H16" s="406">
        <f>SUM(H12:H15)</f>
        <v>108956</v>
      </c>
    </row>
    <row r="17" spans="1:8" ht="31.5">
      <c r="A17" s="135" t="s">
        <v>293</v>
      </c>
      <c r="B17" s="131" t="s">
        <v>294</v>
      </c>
      <c r="C17" s="254">
        <v>96</v>
      </c>
      <c r="D17" s="254">
        <v>94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>
        <v>-605</v>
      </c>
      <c r="D18" s="254">
        <v>360</v>
      </c>
      <c r="E18" s="174" t="s">
        <v>297</v>
      </c>
      <c r="F18" s="178" t="s">
        <v>298</v>
      </c>
      <c r="G18" s="416">
        <v>5768</v>
      </c>
      <c r="H18" s="417">
        <v>18</v>
      </c>
    </row>
    <row r="19" spans="1:8" ht="15.75">
      <c r="A19" s="135" t="s">
        <v>299</v>
      </c>
      <c r="B19" s="131" t="s">
        <v>300</v>
      </c>
      <c r="C19" s="254">
        <v>650</v>
      </c>
      <c r="D19" s="254">
        <v>1048</v>
      </c>
      <c r="E19" s="135" t="s">
        <v>301</v>
      </c>
      <c r="F19" s="177" t="s">
        <v>302</v>
      </c>
      <c r="G19" s="254">
        <v>5760</v>
      </c>
      <c r="H19" s="254"/>
    </row>
    <row r="20" spans="1:8" ht="15.75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92032</v>
      </c>
      <c r="D22" s="406">
        <f>SUM(D12:D18)+D19</f>
        <v>94585</v>
      </c>
      <c r="E22" s="135" t="s">
        <v>309</v>
      </c>
      <c r="F22" s="177" t="s">
        <v>310</v>
      </c>
      <c r="G22" s="254">
        <v>2</v>
      </c>
      <c r="H22" s="254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6</v>
      </c>
      <c r="D25" s="254">
        <v>5</v>
      </c>
      <c r="E25" s="135" t="s">
        <v>318</v>
      </c>
      <c r="F25" s="177" t="s">
        <v>319</v>
      </c>
      <c r="G25" s="254">
        <v>57</v>
      </c>
      <c r="H25" s="254">
        <v>70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>
        <v>8</v>
      </c>
    </row>
    <row r="27" spans="1:8" ht="31.5">
      <c r="A27" s="135" t="s">
        <v>324</v>
      </c>
      <c r="B27" s="177" t="s">
        <v>325</v>
      </c>
      <c r="C27" s="254">
        <v>206</v>
      </c>
      <c r="D27" s="254">
        <v>88</v>
      </c>
      <c r="E27" s="176" t="s">
        <v>104</v>
      </c>
      <c r="F27" s="178" t="s">
        <v>326</v>
      </c>
      <c r="G27" s="405">
        <f>SUM(G22:G26)</f>
        <v>59</v>
      </c>
      <c r="H27" s="406">
        <f>SUM(H22:H26)</f>
        <v>81</v>
      </c>
    </row>
    <row r="28" spans="1:8" ht="15.75">
      <c r="A28" s="135" t="s">
        <v>79</v>
      </c>
      <c r="B28" s="177" t="s">
        <v>327</v>
      </c>
      <c r="C28" s="254">
        <v>156</v>
      </c>
      <c r="D28" s="254">
        <v>183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368</v>
      </c>
      <c r="D29" s="406">
        <f>SUM(D25:D28)</f>
        <v>276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92400</v>
      </c>
      <c r="D31" s="412">
        <f>D29+D22</f>
        <v>94861</v>
      </c>
      <c r="E31" s="191" t="s">
        <v>548</v>
      </c>
      <c r="F31" s="206" t="s">
        <v>331</v>
      </c>
      <c r="G31" s="193">
        <f>G16+G18+G27</f>
        <v>108312</v>
      </c>
      <c r="H31" s="194">
        <f>H16+H18+H27</f>
        <v>109055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15912</v>
      </c>
      <c r="D33" s="184">
        <f>IF((H31-D31)&gt;0,H31-D31,0)</f>
        <v>14194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92400</v>
      </c>
      <c r="D36" s="414">
        <f>D31-D34+D35</f>
        <v>94861</v>
      </c>
      <c r="E36" s="202" t="s">
        <v>346</v>
      </c>
      <c r="F36" s="196" t="s">
        <v>347</v>
      </c>
      <c r="G36" s="207">
        <f>G35-G34+G31</f>
        <v>108312</v>
      </c>
      <c r="H36" s="208">
        <f>H35-H34+H31</f>
        <v>109055</v>
      </c>
    </row>
    <row r="37" spans="1:8" ht="15.75">
      <c r="A37" s="201" t="s">
        <v>348</v>
      </c>
      <c r="B37" s="171" t="s">
        <v>349</v>
      </c>
      <c r="C37" s="411">
        <f>IF((G36-C36)&gt;0,G36-C36,0)</f>
        <v>15912</v>
      </c>
      <c r="D37" s="412">
        <f>IF((H36-D36)&gt;0,H36-D36,0)</f>
        <v>14194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1591</v>
      </c>
      <c r="D38" s="406">
        <f>D39+D40+D41</f>
        <v>1431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>
        <v>1591</v>
      </c>
      <c r="D39" s="254">
        <v>1431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14321</v>
      </c>
      <c r="D42" s="184">
        <f>+IF((H36-D36-D38)&gt;0,H36-D36-D38,0)</f>
        <v>12763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14321</v>
      </c>
      <c r="D44" s="208">
        <f>IF(H42=0,IF(D42-D43&gt;0,D42-D43+H43,0),IF(H42-H43&lt;0,H43-H42+D42,0))</f>
        <v>12763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108312</v>
      </c>
      <c r="D45" s="408">
        <f>D36+D38+D42</f>
        <v>109055</v>
      </c>
      <c r="E45" s="210" t="s">
        <v>373</v>
      </c>
      <c r="F45" s="212" t="s">
        <v>374</v>
      </c>
      <c r="G45" s="407">
        <f>G42+G36</f>
        <v>108312</v>
      </c>
      <c r="H45" s="408">
        <f>H42+H36</f>
        <v>109055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1" t="s">
        <v>668</v>
      </c>
      <c r="B50" s="479">
        <f>pdeReportingDate</f>
        <v>44223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Марин Петров Маринов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.75">
      <c r="A59" s="473"/>
      <c r="B59" s="478"/>
      <c r="C59" s="478"/>
      <c r="D59" s="478"/>
      <c r="E59" s="478"/>
      <c r="F59" s="351"/>
      <c r="G59" s="41"/>
      <c r="H59" s="39"/>
    </row>
    <row r="60" spans="1:8" ht="15.75">
      <c r="A60" s="473"/>
      <c r="B60" s="478"/>
      <c r="C60" s="478"/>
      <c r="D60" s="478"/>
      <c r="E60" s="478"/>
      <c r="F60" s="351"/>
      <c r="G60" s="41"/>
      <c r="H60" s="39"/>
    </row>
    <row r="61" spans="1:8" ht="15.75">
      <c r="A61" s="473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113821</v>
      </c>
      <c r="D11" s="138">
        <v>125636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-62111</v>
      </c>
      <c r="D12" s="138">
        <v>-69050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-30345</v>
      </c>
      <c r="D14" s="138">
        <v>-31027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-166</v>
      </c>
      <c r="D15" s="138">
        <v>-79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-1528</v>
      </c>
      <c r="D16" s="138">
        <v>-1541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8">
        <v>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-108</v>
      </c>
      <c r="D19" s="138">
        <v>-20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-312+5768</f>
        <v>5456</v>
      </c>
      <c r="D20" s="138">
        <f>-410+18</f>
        <v>-392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5">
        <f>SUM(C11:C20)</f>
        <v>25020</v>
      </c>
      <c r="D21" s="436">
        <f>SUM(D11:D20)</f>
        <v>23531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-10158</v>
      </c>
      <c r="D23" s="138">
        <v>-12267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10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98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5">
        <f>SUM(C23:C32)</f>
        <v>-10050</v>
      </c>
      <c r="D33" s="436">
        <f>SUM(D23:D32)</f>
        <v>-12267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-79</v>
      </c>
      <c r="D39" s="138">
        <v>-51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8">
        <v>-5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-10199</v>
      </c>
      <c r="D41" s="138">
        <v>-11803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1701</v>
      </c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7">
        <f>SUM(C35:C42)</f>
        <v>-10281</v>
      </c>
      <c r="D43" s="438">
        <f>SUM(D35:D42)</f>
        <v>-10158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4689</v>
      </c>
      <c r="D44" s="245">
        <f>D43+D33+D21</f>
        <v>1106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13198</v>
      </c>
      <c r="D45" s="247">
        <v>12092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17887</v>
      </c>
      <c r="D46" s="249">
        <f>D45+D44</f>
        <v>13198</v>
      </c>
      <c r="E46" s="118"/>
      <c r="F46" s="118"/>
      <c r="G46" s="121"/>
      <c r="H46" s="121"/>
    </row>
    <row r="47" spans="1:8" ht="15.75">
      <c r="A47" s="241" t="s">
        <v>447</v>
      </c>
      <c r="B47" s="250" t="s">
        <v>448</v>
      </c>
      <c r="C47" s="236">
        <v>10773</v>
      </c>
      <c r="D47" s="236">
        <v>9123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>
        <v>7114</v>
      </c>
      <c r="D48" s="220">
        <v>4075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44223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Марин Петров Маринов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.7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.7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.7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.75">
      <c r="A63" s="473"/>
      <c r="B63" s="478"/>
      <c r="C63" s="478"/>
      <c r="D63" s="478"/>
      <c r="E63" s="478"/>
      <c r="F63" s="351"/>
      <c r="G63" s="41"/>
      <c r="H63" s="39"/>
    </row>
    <row r="64" spans="1:8" ht="15.75">
      <c r="A64" s="473"/>
      <c r="B64" s="478"/>
      <c r="C64" s="478"/>
      <c r="D64" s="478"/>
      <c r="E64" s="478"/>
      <c r="F64" s="351"/>
      <c r="G64" s="41"/>
      <c r="H64" s="39"/>
    </row>
    <row r="65" spans="1:8" ht="15.75">
      <c r="A65" s="473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9" sqref="M39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39433</v>
      </c>
      <c r="D13" s="361">
        <f>'1-Баланс'!H20</f>
        <v>2509</v>
      </c>
      <c r="E13" s="361">
        <f>'1-Баланс'!H21</f>
        <v>11056</v>
      </c>
      <c r="F13" s="361">
        <f>'1-Баланс'!H23</f>
        <v>3945</v>
      </c>
      <c r="G13" s="361">
        <f>'1-Баланс'!H24</f>
        <v>0</v>
      </c>
      <c r="H13" s="362">
        <v>119</v>
      </c>
      <c r="I13" s="361">
        <f>'1-Баланс'!H29+'1-Баланс'!H32</f>
        <v>21723</v>
      </c>
      <c r="J13" s="361">
        <f>'1-Баланс'!H30+'1-Баланс'!H33</f>
        <v>0</v>
      </c>
      <c r="K13" s="362"/>
      <c r="L13" s="361">
        <f>SUM(C13:K13)</f>
        <v>78785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39433</v>
      </c>
      <c r="D17" s="430">
        <f aca="true" t="shared" si="2" ref="D17:M17">D13+D14</f>
        <v>2509</v>
      </c>
      <c r="E17" s="430">
        <f t="shared" si="2"/>
        <v>11056</v>
      </c>
      <c r="F17" s="430">
        <f t="shared" si="2"/>
        <v>3945</v>
      </c>
      <c r="G17" s="430">
        <f t="shared" si="2"/>
        <v>0</v>
      </c>
      <c r="H17" s="430">
        <f t="shared" si="2"/>
        <v>119</v>
      </c>
      <c r="I17" s="430">
        <f t="shared" si="2"/>
        <v>21723</v>
      </c>
      <c r="J17" s="430">
        <f t="shared" si="2"/>
        <v>0</v>
      </c>
      <c r="K17" s="430">
        <f t="shared" si="2"/>
        <v>0</v>
      </c>
      <c r="L17" s="361">
        <f t="shared" si="1"/>
        <v>78785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14321</v>
      </c>
      <c r="J18" s="361">
        <f>+'1-Баланс'!G33</f>
        <v>0</v>
      </c>
      <c r="K18" s="362"/>
      <c r="L18" s="361">
        <f t="shared" si="1"/>
        <v>14321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-10253</v>
      </c>
      <c r="J19" s="109">
        <f>J20+J21</f>
        <v>0</v>
      </c>
      <c r="K19" s="109">
        <f t="shared" si="3"/>
        <v>0</v>
      </c>
      <c r="L19" s="361">
        <f t="shared" si="1"/>
        <v>-10253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-10253</v>
      </c>
      <c r="J20" s="254"/>
      <c r="K20" s="254"/>
      <c r="L20" s="361">
        <f>SUM(C20:K20)</f>
        <v>-10253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>
        <v>-5</v>
      </c>
      <c r="F30" s="254"/>
      <c r="G30" s="254"/>
      <c r="H30" s="254"/>
      <c r="I30" s="254">
        <v>-1002</v>
      </c>
      <c r="J30" s="254"/>
      <c r="K30" s="254"/>
      <c r="L30" s="361">
        <f t="shared" si="1"/>
        <v>-1007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39433</v>
      </c>
      <c r="D31" s="430">
        <f aca="true" t="shared" si="6" ref="D31:M31">D19+D22+D23+D26+D30+D29+D17+D18</f>
        <v>2509</v>
      </c>
      <c r="E31" s="430">
        <f t="shared" si="6"/>
        <v>11051</v>
      </c>
      <c r="F31" s="430">
        <f t="shared" si="6"/>
        <v>3945</v>
      </c>
      <c r="G31" s="430">
        <f t="shared" si="6"/>
        <v>0</v>
      </c>
      <c r="H31" s="430">
        <f t="shared" si="6"/>
        <v>119</v>
      </c>
      <c r="I31" s="430">
        <f t="shared" si="6"/>
        <v>24789</v>
      </c>
      <c r="J31" s="430">
        <f t="shared" si="6"/>
        <v>0</v>
      </c>
      <c r="K31" s="430">
        <f t="shared" si="6"/>
        <v>0</v>
      </c>
      <c r="L31" s="361">
        <f t="shared" si="1"/>
        <v>81846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39433</v>
      </c>
      <c r="D34" s="364">
        <f t="shared" si="7"/>
        <v>2509</v>
      </c>
      <c r="E34" s="364">
        <f t="shared" si="7"/>
        <v>11051</v>
      </c>
      <c r="F34" s="364">
        <f t="shared" si="7"/>
        <v>3945</v>
      </c>
      <c r="G34" s="364">
        <f t="shared" si="7"/>
        <v>0</v>
      </c>
      <c r="H34" s="364">
        <f t="shared" si="7"/>
        <v>119</v>
      </c>
      <c r="I34" s="364">
        <f t="shared" si="7"/>
        <v>24789</v>
      </c>
      <c r="J34" s="364">
        <f t="shared" si="7"/>
        <v>0</v>
      </c>
      <c r="K34" s="364">
        <f t="shared" si="7"/>
        <v>0</v>
      </c>
      <c r="L34" s="428">
        <f t="shared" si="1"/>
        <v>81846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1" t="s">
        <v>668</v>
      </c>
      <c r="B38" s="479">
        <f>pdeReportingDate</f>
        <v>44223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Марин Петров Маринов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.7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.7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.7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>
        <v>1</v>
      </c>
      <c r="B12" s="457"/>
      <c r="C12" s="79"/>
      <c r="D12" s="79"/>
      <c r="E12" s="79"/>
      <c r="F12" s="258">
        <f>C12-E12</f>
        <v>0</v>
      </c>
    </row>
    <row r="13" spans="1:6" ht="15.75">
      <c r="A13" s="456">
        <v>2</v>
      </c>
      <c r="B13" s="457"/>
      <c r="C13" s="79"/>
      <c r="D13" s="79"/>
      <c r="E13" s="79"/>
      <c r="F13" s="258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8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8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8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8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0</v>
      </c>
      <c r="D27" s="261"/>
      <c r="E27" s="261">
        <f>SUM(E12:E26)</f>
        <v>0</v>
      </c>
      <c r="F27" s="261">
        <f>SUM(F12:F26)</f>
        <v>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 t="s">
        <v>695</v>
      </c>
      <c r="B63" s="457"/>
      <c r="C63" s="79">
        <v>0.5</v>
      </c>
      <c r="D63" s="79">
        <v>5</v>
      </c>
      <c r="E63" s="79"/>
      <c r="F63" s="258">
        <f aca="true" t="shared" si="3" ref="F63:F77">C63-E63</f>
        <v>0.5</v>
      </c>
    </row>
    <row r="64" spans="1:6" ht="15.75">
      <c r="A64" s="456" t="s">
        <v>696</v>
      </c>
      <c r="B64" s="457"/>
      <c r="C64" s="79">
        <v>335</v>
      </c>
      <c r="D64" s="79">
        <v>3.68</v>
      </c>
      <c r="E64" s="79"/>
      <c r="F64" s="258">
        <f t="shared" si="3"/>
        <v>335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6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7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8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9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10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11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12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13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14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15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16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335.5</v>
      </c>
      <c r="D78" s="261"/>
      <c r="E78" s="261">
        <f>SUM(E63:E77)</f>
        <v>0</v>
      </c>
      <c r="F78" s="261">
        <f>SUM(F63:F77)</f>
        <v>335.5</v>
      </c>
    </row>
    <row r="79" spans="1:6" ht="15.75">
      <c r="A79" s="298" t="s">
        <v>527</v>
      </c>
      <c r="B79" s="295" t="s">
        <v>528</v>
      </c>
      <c r="C79" s="261">
        <f>C78+C61+C44+C27</f>
        <v>335.5</v>
      </c>
      <c r="D79" s="261"/>
      <c r="E79" s="261">
        <f>E78+E61+E44+E27</f>
        <v>0</v>
      </c>
      <c r="F79" s="261">
        <f>F78+F61+F44+F27</f>
        <v>335.5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690</v>
      </c>
      <c r="B82" s="457"/>
      <c r="C82" s="79">
        <v>20</v>
      </c>
      <c r="D82" s="79">
        <v>100</v>
      </c>
      <c r="E82" s="79"/>
      <c r="F82" s="258">
        <f>C82-E82</f>
        <v>20</v>
      </c>
    </row>
    <row r="83" spans="1:6" ht="15.75">
      <c r="A83" s="456" t="s">
        <v>691</v>
      </c>
      <c r="B83" s="457"/>
      <c r="C83" s="79">
        <v>44</v>
      </c>
      <c r="D83" s="79">
        <v>90</v>
      </c>
      <c r="E83" s="79"/>
      <c r="F83" s="258">
        <f aca="true" t="shared" si="4" ref="F83:F96">C83-E83</f>
        <v>44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64</v>
      </c>
      <c r="D97" s="261"/>
      <c r="E97" s="261">
        <f>SUM(E82:E96)</f>
        <v>0</v>
      </c>
      <c r="F97" s="261">
        <f>SUM(F82:F96)</f>
        <v>64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64</v>
      </c>
      <c r="D149" s="261"/>
      <c r="E149" s="261">
        <f>E148+E131+E114+E97</f>
        <v>0</v>
      </c>
      <c r="F149" s="261">
        <f>F148+F131+F114+F97</f>
        <v>64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1" t="s">
        <v>668</v>
      </c>
      <c r="B151" s="479">
        <f>pdeReportingDate</f>
        <v>44223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Марин Петров Маринов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.7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.7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.7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.75">
      <c r="A160" s="473"/>
      <c r="B160" s="478"/>
      <c r="C160" s="478"/>
      <c r="D160" s="478"/>
      <c r="E160" s="478"/>
      <c r="F160" s="351"/>
      <c r="G160" s="41"/>
      <c r="H160" s="39"/>
    </row>
    <row r="161" spans="1:8" ht="15.75">
      <c r="A161" s="473"/>
      <c r="B161" s="478"/>
      <c r="C161" s="478"/>
      <c r="D161" s="478"/>
      <c r="E161" s="478"/>
      <c r="F161" s="351"/>
      <c r="G161" s="41"/>
      <c r="H161" s="39"/>
    </row>
    <row r="162" spans="1:8" ht="15.7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31.12.2020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99477</v>
      </c>
      <c r="D6" s="452">
        <f aca="true" t="shared" si="0" ref="D6:D15">C6-E6</f>
        <v>0</v>
      </c>
      <c r="E6" s="451">
        <f>'1-Баланс'!G95</f>
        <v>99477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81846</v>
      </c>
      <c r="D7" s="452">
        <f t="shared" si="0"/>
        <v>42413</v>
      </c>
      <c r="E7" s="451">
        <f>'1-Баланс'!G18</f>
        <v>39433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14321</v>
      </c>
      <c r="D8" s="452">
        <f t="shared" si="0"/>
        <v>0</v>
      </c>
      <c r="E8" s="451">
        <f>ABS('2-Отчет за доходите'!C44)-ABS('2-Отчет за доходите'!G44)</f>
        <v>14321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13198</v>
      </c>
      <c r="D9" s="452">
        <f t="shared" si="0"/>
        <v>0</v>
      </c>
      <c r="E9" s="451">
        <f>'3-Отчет за паричния поток'!C45</f>
        <v>13198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17887</v>
      </c>
      <c r="D10" s="452">
        <f t="shared" si="0"/>
        <v>0</v>
      </c>
      <c r="E10" s="451">
        <f>'3-Отчет за паричния поток'!C46</f>
        <v>17887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81846</v>
      </c>
      <c r="D11" s="452">
        <f t="shared" si="0"/>
        <v>0</v>
      </c>
      <c r="E11" s="451">
        <f>'4-Отчет за собствения капитал'!L34</f>
        <v>81846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64</v>
      </c>
      <c r="D12" s="452">
        <f t="shared" si="0"/>
        <v>0</v>
      </c>
      <c r="E12" s="451">
        <f>'Справка 5'!C27+'Справка 5'!C97</f>
        <v>64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336</v>
      </c>
      <c r="D15" s="452">
        <f t="shared" si="0"/>
        <v>0.5</v>
      </c>
      <c r="E15" s="451">
        <f>'Справка 5'!C148+'Справка 5'!C78</f>
        <v>335.5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0.1397375225642777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0.17497495296043789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0.8122624922012365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0.1439629261035214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1.1722077922077923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2.8314067336239024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2.017813151411787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1.1299349377803045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1.1298717705767165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1.6423351815646934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1.0302381455009701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0.021519259737465032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0.21541675830217724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0.17723694924454897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15918</v>
      </c>
      <c r="E21" s="475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0.1944872076827212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0.22254228525001846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0.7314553601062065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8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2503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8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22677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8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20682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8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2667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8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613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8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231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8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181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8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8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49554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8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8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8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41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8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63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8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8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8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8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112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8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8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8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8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8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8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8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8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8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8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8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8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8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8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8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8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3931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8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8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8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656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8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4587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8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8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8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54653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8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7141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8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405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8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8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5190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8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8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8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12736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8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1202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8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12084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8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93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8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8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8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674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8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8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8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14056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8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8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8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8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8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8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8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8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8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17867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8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8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8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17887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8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144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8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44824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8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99477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8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8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8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8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8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8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8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8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8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11051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8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8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8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8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8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17624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8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10468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8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10468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8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8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8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14321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8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8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24789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8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81846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8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8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8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8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8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109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8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8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8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109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8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1435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8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8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256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8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8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1800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8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8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8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15725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8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474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8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64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8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10504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8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403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8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3167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8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618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8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495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8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106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8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8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15831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8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8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8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8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15831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8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99477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8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46370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8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7070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8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8186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8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25203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8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5062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8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96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8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-605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8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650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8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8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8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92032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8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6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8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8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206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8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156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8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368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8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92400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8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15912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8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8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8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92400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8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15912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8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1591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8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1591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8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8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8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14321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8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8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14321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8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108312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8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101078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8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8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734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8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673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8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102485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8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5768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8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5760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8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8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8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8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57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8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8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59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8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108312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8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8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8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8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108312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8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8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8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8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8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108312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8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113821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8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-62111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8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8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-30345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8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-166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8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-1528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8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1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8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8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-108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8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5456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8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25020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8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-10158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8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10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8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98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8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8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8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8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8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8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8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8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-10050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8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8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8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8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8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-79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8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-3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8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-10199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8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8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-10281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8">
        <f t="shared" si="20"/>
        <v>44196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4689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8">
        <f t="shared" si="20"/>
        <v>44196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13198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8">
        <f t="shared" si="20"/>
        <v>44196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17887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8">
        <f t="shared" si="20"/>
        <v>44196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10773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8">
        <f t="shared" si="20"/>
        <v>44196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7114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8">
        <f aca="true" t="shared" si="23" ref="C218:C281">endDate</f>
        <v>44196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8">
        <f t="shared" si="23"/>
        <v>44196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8">
        <f t="shared" si="23"/>
        <v>44196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8">
        <f t="shared" si="23"/>
        <v>44196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8">
        <f t="shared" si="23"/>
        <v>44196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8">
        <f t="shared" si="23"/>
        <v>44196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8">
        <f t="shared" si="23"/>
        <v>44196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8">
        <f t="shared" si="23"/>
        <v>44196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8">
        <f t="shared" si="23"/>
        <v>44196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8">
        <f t="shared" si="23"/>
        <v>44196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8">
        <f t="shared" si="23"/>
        <v>44196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8">
        <f t="shared" si="23"/>
        <v>44196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8">
        <f t="shared" si="23"/>
        <v>44196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8">
        <f t="shared" si="23"/>
        <v>44196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8">
        <f t="shared" si="23"/>
        <v>44196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8">
        <f t="shared" si="23"/>
        <v>44196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8">
        <f t="shared" si="23"/>
        <v>44196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8">
        <f t="shared" si="23"/>
        <v>44196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8">
        <f t="shared" si="23"/>
        <v>44196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8">
        <f t="shared" si="23"/>
        <v>44196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8">
        <f t="shared" si="23"/>
        <v>44196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8">
        <f t="shared" si="23"/>
        <v>44196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8">
        <f t="shared" si="23"/>
        <v>44196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8">
        <f t="shared" si="23"/>
        <v>44196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8">
        <f t="shared" si="23"/>
        <v>44196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8">
        <f t="shared" si="23"/>
        <v>44196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8">
        <f t="shared" si="23"/>
        <v>44196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8">
        <f t="shared" si="23"/>
        <v>44196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8">
        <f t="shared" si="23"/>
        <v>44196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8">
        <f t="shared" si="23"/>
        <v>44196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8">
        <f t="shared" si="23"/>
        <v>44196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8">
        <f t="shared" si="23"/>
        <v>44196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8">
        <f t="shared" si="23"/>
        <v>44196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8">
        <f t="shared" si="23"/>
        <v>44196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8">
        <f t="shared" si="23"/>
        <v>44196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8">
        <f t="shared" si="23"/>
        <v>44196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8">
        <f t="shared" si="23"/>
        <v>44196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8">
        <f t="shared" si="23"/>
        <v>44196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8">
        <f t="shared" si="23"/>
        <v>44196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8">
        <f t="shared" si="23"/>
        <v>44196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8">
        <f t="shared" si="23"/>
        <v>44196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8">
        <f t="shared" si="23"/>
        <v>44196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8">
        <f t="shared" si="23"/>
        <v>44196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8">
        <f t="shared" si="23"/>
        <v>44196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8">
        <f t="shared" si="23"/>
        <v>44196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11056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8">
        <f t="shared" si="23"/>
        <v>44196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8">
        <f t="shared" si="23"/>
        <v>44196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8">
        <f t="shared" si="23"/>
        <v>44196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8">
        <f t="shared" si="23"/>
        <v>44196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11056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8">
        <f t="shared" si="23"/>
        <v>44196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8">
        <f t="shared" si="23"/>
        <v>44196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8">
        <f t="shared" si="23"/>
        <v>44196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8">
        <f t="shared" si="23"/>
        <v>44196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8">
        <f t="shared" si="23"/>
        <v>44196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8">
        <f t="shared" si="23"/>
        <v>44196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8">
        <f t="shared" si="23"/>
        <v>44196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8">
        <f t="shared" si="23"/>
        <v>44196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8">
        <f t="shared" si="23"/>
        <v>44196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8">
        <f t="shared" si="23"/>
        <v>44196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8">
        <f t="shared" si="23"/>
        <v>44196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8">
        <f t="shared" si="23"/>
        <v>44196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8">
        <f t="shared" si="23"/>
        <v>44196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-5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8">
        <f t="shared" si="23"/>
        <v>44196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11051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8">
        <f t="shared" si="23"/>
        <v>44196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8">
        <f aca="true" t="shared" si="26" ref="C282:C345">endDate</f>
        <v>44196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8">
        <f t="shared" si="26"/>
        <v>44196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11051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8">
        <f t="shared" si="26"/>
        <v>44196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8">
        <f t="shared" si="26"/>
        <v>44196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8">
        <f t="shared" si="26"/>
        <v>44196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8">
        <f t="shared" si="26"/>
        <v>44196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8">
        <f t="shared" si="26"/>
        <v>44196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8">
        <f t="shared" si="26"/>
        <v>44196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8">
        <f t="shared" si="26"/>
        <v>44196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8">
        <f t="shared" si="26"/>
        <v>44196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8">
        <f t="shared" si="26"/>
        <v>44196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8">
        <f t="shared" si="26"/>
        <v>44196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8">
        <f t="shared" si="26"/>
        <v>44196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8">
        <f t="shared" si="26"/>
        <v>44196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8">
        <f t="shared" si="26"/>
        <v>44196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8">
        <f t="shared" si="26"/>
        <v>44196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8">
        <f t="shared" si="26"/>
        <v>44196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8">
        <f t="shared" si="26"/>
        <v>44196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8">
        <f t="shared" si="26"/>
        <v>44196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8">
        <f t="shared" si="26"/>
        <v>44196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8">
        <f t="shared" si="26"/>
        <v>44196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8">
        <f t="shared" si="26"/>
        <v>44196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8">
        <f t="shared" si="26"/>
        <v>44196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8">
        <f t="shared" si="26"/>
        <v>44196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8">
        <f t="shared" si="26"/>
        <v>44196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8">
        <f t="shared" si="26"/>
        <v>44196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8">
        <f t="shared" si="26"/>
        <v>44196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8">
        <f t="shared" si="26"/>
        <v>44196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8">
        <f t="shared" si="26"/>
        <v>44196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8">
        <f t="shared" si="26"/>
        <v>44196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8">
        <f t="shared" si="26"/>
        <v>44196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8">
        <f t="shared" si="26"/>
        <v>44196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8">
        <f t="shared" si="26"/>
        <v>44196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8">
        <f t="shared" si="26"/>
        <v>44196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8">
        <f t="shared" si="26"/>
        <v>44196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8">
        <f t="shared" si="26"/>
        <v>44196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8">
        <f t="shared" si="26"/>
        <v>44196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8">
        <f t="shared" si="26"/>
        <v>44196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8">
        <f t="shared" si="26"/>
        <v>44196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8">
        <f t="shared" si="26"/>
        <v>44196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8">
        <f t="shared" si="26"/>
        <v>44196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8">
        <f t="shared" si="26"/>
        <v>44196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8">
        <f t="shared" si="26"/>
        <v>44196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8">
        <f t="shared" si="26"/>
        <v>44196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8">
        <f t="shared" si="26"/>
        <v>44196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8">
        <f t="shared" si="26"/>
        <v>44196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8">
        <f t="shared" si="26"/>
        <v>44196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8">
        <f t="shared" si="26"/>
        <v>44196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8">
        <f t="shared" si="26"/>
        <v>44196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8">
        <f t="shared" si="26"/>
        <v>44196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8">
        <f t="shared" si="26"/>
        <v>44196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8">
        <f t="shared" si="26"/>
        <v>44196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8">
        <f t="shared" si="26"/>
        <v>44196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8">
        <f t="shared" si="26"/>
        <v>44196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8">
        <f t="shared" si="26"/>
        <v>44196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8">
        <f t="shared" si="26"/>
        <v>44196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8">
        <f t="shared" si="26"/>
        <v>44196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8">
        <f t="shared" si="26"/>
        <v>44196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8">
        <f t="shared" si="26"/>
        <v>44196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8">
        <f t="shared" si="26"/>
        <v>44196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8">
        <f t="shared" si="26"/>
        <v>44196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8">
        <f t="shared" si="26"/>
        <v>44196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8">
        <f t="shared" si="26"/>
        <v>44196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8">
        <f t="shared" si="26"/>
        <v>44196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8">
        <f aca="true" t="shared" si="29" ref="C346:C409">endDate</f>
        <v>44196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8">
        <f t="shared" si="29"/>
        <v>44196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8">
        <f t="shared" si="29"/>
        <v>44196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8">
        <f t="shared" si="29"/>
        <v>44196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8">
        <f t="shared" si="29"/>
        <v>44196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21723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8">
        <f t="shared" si="29"/>
        <v>44196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8">
        <f t="shared" si="29"/>
        <v>44196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8">
        <f t="shared" si="29"/>
        <v>44196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8">
        <f t="shared" si="29"/>
        <v>44196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21723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8">
        <f t="shared" si="29"/>
        <v>44196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14321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8">
        <f t="shared" si="29"/>
        <v>44196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-10253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8">
        <f t="shared" si="29"/>
        <v>44196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-10253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8">
        <f t="shared" si="29"/>
        <v>44196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8">
        <f t="shared" si="29"/>
        <v>44196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8">
        <f t="shared" si="29"/>
        <v>44196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8">
        <f t="shared" si="29"/>
        <v>44196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8">
        <f t="shared" si="29"/>
        <v>44196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8">
        <f t="shared" si="29"/>
        <v>44196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8">
        <f t="shared" si="29"/>
        <v>44196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8">
        <f t="shared" si="29"/>
        <v>44196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8">
        <f t="shared" si="29"/>
        <v>44196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8">
        <f t="shared" si="29"/>
        <v>44196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-1002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8">
        <f t="shared" si="29"/>
        <v>44196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24789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8">
        <f t="shared" si="29"/>
        <v>44196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8">
        <f t="shared" si="29"/>
        <v>44196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8">
        <f t="shared" si="29"/>
        <v>44196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24789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8">
        <f t="shared" si="29"/>
        <v>44196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8">
        <f t="shared" si="29"/>
        <v>44196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8">
        <f t="shared" si="29"/>
        <v>44196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8">
        <f t="shared" si="29"/>
        <v>44196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8">
        <f t="shared" si="29"/>
        <v>44196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8">
        <f t="shared" si="29"/>
        <v>44196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8">
        <f t="shared" si="29"/>
        <v>44196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8">
        <f t="shared" si="29"/>
        <v>44196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8">
        <f t="shared" si="29"/>
        <v>44196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8">
        <f t="shared" si="29"/>
        <v>44196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8">
        <f t="shared" si="29"/>
        <v>44196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8">
        <f t="shared" si="29"/>
        <v>44196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8">
        <f t="shared" si="29"/>
        <v>44196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8">
        <f t="shared" si="29"/>
        <v>44196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8">
        <f t="shared" si="29"/>
        <v>44196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8">
        <f t="shared" si="29"/>
        <v>44196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8">
        <f t="shared" si="29"/>
        <v>44196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8">
        <f t="shared" si="29"/>
        <v>44196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8">
        <f t="shared" si="29"/>
        <v>44196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8">
        <f t="shared" si="29"/>
        <v>44196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8">
        <f t="shared" si="29"/>
        <v>44196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8">
        <f t="shared" si="29"/>
        <v>44196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8">
        <f t="shared" si="29"/>
        <v>44196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8">
        <f t="shared" si="29"/>
        <v>44196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8">
        <f t="shared" si="29"/>
        <v>44196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8">
        <f t="shared" si="29"/>
        <v>44196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8">
        <f t="shared" si="29"/>
        <v>44196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8">
        <f t="shared" si="29"/>
        <v>44196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8">
        <f t="shared" si="29"/>
        <v>44196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8">
        <f t="shared" si="29"/>
        <v>44196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8">
        <f t="shared" si="29"/>
        <v>44196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8">
        <f t="shared" si="29"/>
        <v>44196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8">
        <f t="shared" si="29"/>
        <v>44196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8">
        <f t="shared" si="29"/>
        <v>44196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8">
        <f t="shared" si="29"/>
        <v>44196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8">
        <f t="shared" si="29"/>
        <v>44196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8">
        <f t="shared" si="29"/>
        <v>44196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8">
        <f t="shared" si="29"/>
        <v>44196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8">
        <f aca="true" t="shared" si="32" ref="C410:C459">endDate</f>
        <v>44196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8">
        <f t="shared" si="32"/>
        <v>44196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8">
        <f t="shared" si="32"/>
        <v>44196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8">
        <f t="shared" si="32"/>
        <v>44196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8">
        <f t="shared" si="32"/>
        <v>44196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8">
        <f t="shared" si="32"/>
        <v>44196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8">
        <f t="shared" si="32"/>
        <v>44196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78785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8">
        <f t="shared" si="32"/>
        <v>44196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8">
        <f t="shared" si="32"/>
        <v>44196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8">
        <f t="shared" si="32"/>
        <v>44196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8">
        <f t="shared" si="32"/>
        <v>44196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78785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8">
        <f t="shared" si="32"/>
        <v>44196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14321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8">
        <f t="shared" si="32"/>
        <v>44196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-10253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8">
        <f t="shared" si="32"/>
        <v>44196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-10253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8">
        <f t="shared" si="32"/>
        <v>44196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8">
        <f t="shared" si="32"/>
        <v>44196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8">
        <f t="shared" si="32"/>
        <v>44196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8">
        <f t="shared" si="32"/>
        <v>44196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8">
        <f t="shared" si="32"/>
        <v>44196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8">
        <f t="shared" si="32"/>
        <v>44196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8">
        <f t="shared" si="32"/>
        <v>44196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8">
        <f t="shared" si="32"/>
        <v>44196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8">
        <f t="shared" si="32"/>
        <v>44196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8">
        <f t="shared" si="32"/>
        <v>44196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-1007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8">
        <f t="shared" si="32"/>
        <v>44196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81846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8">
        <f t="shared" si="32"/>
        <v>44196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8">
        <f t="shared" si="32"/>
        <v>44196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8">
        <f t="shared" si="32"/>
        <v>44196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81846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8">
        <f t="shared" si="32"/>
        <v>44196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8">
        <f t="shared" si="32"/>
        <v>44196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8">
        <f t="shared" si="32"/>
        <v>44196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8">
        <f t="shared" si="32"/>
        <v>44196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8">
        <f t="shared" si="32"/>
        <v>44196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8">
        <f t="shared" si="32"/>
        <v>44196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8">
        <f t="shared" si="32"/>
        <v>44196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8">
        <f t="shared" si="32"/>
        <v>44196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8">
        <f t="shared" si="32"/>
        <v>44196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8">
        <f t="shared" si="32"/>
        <v>44196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8">
        <f t="shared" si="32"/>
        <v>44196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8">
        <f t="shared" si="32"/>
        <v>44196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8">
        <f t="shared" si="32"/>
        <v>44196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8">
        <f t="shared" si="32"/>
        <v>44196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8">
        <f t="shared" si="32"/>
        <v>44196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8">
        <f t="shared" si="32"/>
        <v>44196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8">
        <f t="shared" si="32"/>
        <v>44196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8">
        <f t="shared" si="32"/>
        <v>44196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8">
        <f t="shared" si="32"/>
        <v>44196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8">
        <f t="shared" si="32"/>
        <v>44196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8">
        <f t="shared" si="32"/>
        <v>44196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8">
        <f t="shared" si="32"/>
        <v>44196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8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4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8">
        <f t="shared" si="35"/>
        <v>44196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8">
        <f t="shared" si="35"/>
        <v>44196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8">
        <f t="shared" si="35"/>
        <v>44196</v>
      </c>
      <c r="D467" s="92" t="s">
        <v>526</v>
      </c>
      <c r="E467" s="92">
        <v>1</v>
      </c>
      <c r="F467" s="92" t="s">
        <v>525</v>
      </c>
      <c r="H467" s="284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8">
        <f t="shared" si="35"/>
        <v>44196</v>
      </c>
      <c r="D468" s="92" t="s">
        <v>528</v>
      </c>
      <c r="E468" s="92">
        <v>1</v>
      </c>
      <c r="F468" s="92" t="s">
        <v>517</v>
      </c>
      <c r="H468" s="284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8">
        <f t="shared" si="35"/>
        <v>44196</v>
      </c>
      <c r="D469" s="92" t="s">
        <v>530</v>
      </c>
      <c r="E469" s="92">
        <v>1</v>
      </c>
      <c r="F469" s="92" t="s">
        <v>518</v>
      </c>
      <c r="H469" s="284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8">
        <f t="shared" si="35"/>
        <v>44196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8">
        <f t="shared" si="35"/>
        <v>44196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8">
        <f t="shared" si="35"/>
        <v>44196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8">
        <f t="shared" si="35"/>
        <v>44196</v>
      </c>
      <c r="D473" s="92" t="s">
        <v>535</v>
      </c>
      <c r="E473" s="92">
        <v>1</v>
      </c>
      <c r="F473" s="92" t="s">
        <v>529</v>
      </c>
      <c r="H473" s="284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8">
        <f t="shared" si="35"/>
        <v>44196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8">
        <f t="shared" si="35"/>
        <v>44196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8">
        <f t="shared" si="35"/>
        <v>44196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8">
        <f t="shared" si="35"/>
        <v>44196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8">
        <f t="shared" si="35"/>
        <v>44196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8">
        <f t="shared" si="35"/>
        <v>44196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8">
        <f t="shared" si="35"/>
        <v>44196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8">
        <f t="shared" si="35"/>
        <v>44196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8">
        <f t="shared" si="35"/>
        <v>44196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8">
        <f t="shared" si="35"/>
        <v>44196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8">
        <f t="shared" si="35"/>
        <v>44196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8">
        <f t="shared" si="35"/>
        <v>44196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8">
        <f t="shared" si="35"/>
        <v>44196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8">
        <f t="shared" si="35"/>
        <v>44196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8">
        <f t="shared" si="35"/>
        <v>44196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8">
        <f t="shared" si="35"/>
        <v>44196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8">
        <f t="shared" si="35"/>
        <v>44196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8">
        <f t="shared" si="35"/>
        <v>44196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8">
        <f t="shared" si="35"/>
        <v>44196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8">
        <f t="shared" si="35"/>
        <v>44196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8">
        <f t="shared" si="35"/>
        <v>44196</v>
      </c>
      <c r="D494" s="92" t="s">
        <v>519</v>
      </c>
      <c r="E494" s="92">
        <v>4</v>
      </c>
      <c r="F494" s="92" t="s">
        <v>518</v>
      </c>
      <c r="H494" s="284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8">
        <f t="shared" si="35"/>
        <v>44196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8">
        <f t="shared" si="35"/>
        <v>44196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8">
        <f t="shared" si="35"/>
        <v>44196</v>
      </c>
      <c r="D497" s="92" t="s">
        <v>526</v>
      </c>
      <c r="E497" s="92">
        <v>4</v>
      </c>
      <c r="F497" s="92" t="s">
        <v>525</v>
      </c>
      <c r="H497" s="284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8">
        <f t="shared" si="35"/>
        <v>44196</v>
      </c>
      <c r="D498" s="92" t="s">
        <v>528</v>
      </c>
      <c r="E498" s="92">
        <v>4</v>
      </c>
      <c r="F498" s="92" t="s">
        <v>517</v>
      </c>
      <c r="H498" s="284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8">
        <f t="shared" si="35"/>
        <v>44196</v>
      </c>
      <c r="D499" s="92" t="s">
        <v>530</v>
      </c>
      <c r="E499" s="92">
        <v>4</v>
      </c>
      <c r="F499" s="92" t="s">
        <v>518</v>
      </c>
      <c r="H499" s="284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8">
        <f t="shared" si="35"/>
        <v>44196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8">
        <f t="shared" si="35"/>
        <v>44196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8">
        <f t="shared" si="35"/>
        <v>44196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8">
        <f t="shared" si="35"/>
        <v>44196</v>
      </c>
      <c r="D503" s="92" t="s">
        <v>535</v>
      </c>
      <c r="E503" s="92">
        <v>4</v>
      </c>
      <c r="F503" s="92" t="s">
        <v>529</v>
      </c>
      <c r="H503" s="284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2020-03-17T07:36:24Z</cp:lastPrinted>
  <dcterms:created xsi:type="dcterms:W3CDTF">2006-09-16T00:00:00Z</dcterms:created>
  <dcterms:modified xsi:type="dcterms:W3CDTF">2021-01-27T12:58:49Z</dcterms:modified>
  <cp:category/>
  <cp:version/>
  <cp:contentType/>
  <cp:contentStatus/>
</cp:coreProperties>
</file>